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8855" windowHeight="11490"/>
  </bookViews>
  <sheets>
    <sheet name="Приложение 1" sheetId="1" r:id="rId1"/>
  </sheets>
  <definedNames>
    <definedName name="_xlnm.Print_Titles" localSheetId="0">'Приложение 1'!$11:$11</definedName>
    <definedName name="_xlnm.Print_Area" localSheetId="0">'Приложение 1'!$A$1:$D$82</definedName>
  </definedNames>
  <calcPr calcId="125725"/>
</workbook>
</file>

<file path=xl/calcChain.xml><?xml version="1.0" encoding="utf-8"?>
<calcChain xmlns="http://schemas.openxmlformats.org/spreadsheetml/2006/main">
  <c r="J35" i="1"/>
  <c r="I35"/>
  <c r="I39" l="1"/>
  <c r="J39" s="1"/>
  <c r="J38"/>
  <c r="J40"/>
  <c r="J41"/>
  <c r="J42"/>
  <c r="J43"/>
  <c r="J44"/>
  <c r="J37"/>
  <c r="D71"/>
  <c r="D70"/>
  <c r="D68"/>
  <c r="H67"/>
  <c r="D67"/>
  <c r="I44"/>
  <c r="I43"/>
  <c r="I42"/>
  <c r="I41"/>
  <c r="I40"/>
  <c r="I38"/>
  <c r="I37"/>
  <c r="D34"/>
  <c r="D33"/>
  <c r="D30"/>
  <c r="D29"/>
  <c r="D28"/>
  <c r="D26"/>
  <c r="D25"/>
  <c r="D24"/>
</calcChain>
</file>

<file path=xl/sharedStrings.xml><?xml version="1.0" encoding="utf-8"?>
<sst xmlns="http://schemas.openxmlformats.org/spreadsheetml/2006/main" count="216" uniqueCount="146">
  <si>
    <t>Приложение № 1</t>
  </si>
  <si>
    <t xml:space="preserve"> к Приказу от ________________№_____</t>
  </si>
  <si>
    <t>Прейскурант цен, полученных расчетным методом</t>
  </si>
  <si>
    <t>ФГБУ "Обь-Иртышское УГМС" (без филиалов)</t>
  </si>
  <si>
    <t>на 2019 год</t>
  </si>
  <si>
    <t>№ п/п</t>
  </si>
  <si>
    <t>Наименование работ услуг</t>
  </si>
  <si>
    <t>Стоимость, руб. без НДС</t>
  </si>
  <si>
    <t>Цена 2018 года</t>
  </si>
  <si>
    <t>Центр мониторинга окружающей среды (ЦМС)</t>
  </si>
  <si>
    <t>1.1.</t>
  </si>
  <si>
    <t>Анализ 1 пробы на сухой остаток</t>
  </si>
  <si>
    <t>расчет 2019</t>
  </si>
  <si>
    <t>1.2.</t>
  </si>
  <si>
    <t xml:space="preserve">Анализ 1 пробы на определение содержания алюминия в поверхностных водах суши (фотометрический метод) </t>
  </si>
  <si>
    <t>1.3.</t>
  </si>
  <si>
    <t xml:space="preserve">Анализ одной  пробы атмосферного воздуха на содержание  углеродсодержащего аэрозоля (сажи) фотометрическим методом </t>
  </si>
  <si>
    <t>1.4.</t>
  </si>
  <si>
    <t>Стоимость услуг по предоставлению информации о фоновых значениях МЭД, радиоактивных выпадений, радиоактивных аэрозолей, рассчитанных по данным мониторинга радиоактивного загрязнения</t>
  </si>
  <si>
    <t>1.5.</t>
  </si>
  <si>
    <t>Стоимость услуг по предоставлению информации о фоновой концентрации одного загрязняющего вещества в поверхностных водах суши</t>
  </si>
  <si>
    <t>1.6.</t>
  </si>
  <si>
    <t>Стоимость услуг по предоставлению информации о фоновых концентрациях одного загрязняющего вещества, рассчитанной по данным мониторинга загрязнения атмосферного воздуха</t>
  </si>
  <si>
    <t>1.7.</t>
  </si>
  <si>
    <t>Стоимость услуг по предоставлению информации о фоновых концентрациях одного загрязняющего вещества для городов и поселков, где отсутствуют наблюдения за загрязнением атмосферы</t>
  </si>
  <si>
    <t>1.8.</t>
  </si>
  <si>
    <t>Стоимость услуг по предоставлению информации о среднегодовой (максимальной)  концентрации одного загрязняющего вещества в атмосферном воздухе, в том числе:</t>
  </si>
  <si>
    <t>1.8.1.</t>
  </si>
  <si>
    <t>при  предоставлении информации о среднегодовой (максимальной)  концентрации свыше одного загрязняющего вещества, стоимость каждого последующего</t>
  </si>
  <si>
    <t>1.9.</t>
  </si>
  <si>
    <t>Стоимость услуг по предоставлению информации о степени загрязнённости поверхностных вод по гидрохимическим показателям (УКИЗВ)</t>
  </si>
  <si>
    <t>1.10.</t>
  </si>
  <si>
    <t>Стоимость услуг по подготовке протокола количественного химического анализа (КХА)</t>
  </si>
  <si>
    <t>1.11.</t>
  </si>
  <si>
    <t xml:space="preserve">Специализированная гидрометеорологическая информация о значениях фоновых концентраций микроэлементов (тяжелых металлов) в почве </t>
  </si>
  <si>
    <t>расчет 2018</t>
  </si>
  <si>
    <t>индексация на 1,0389</t>
  </si>
  <si>
    <t>1.12.</t>
  </si>
  <si>
    <t>Стоимость экспресс-откачки грунтовых вод скважин</t>
  </si>
  <si>
    <t>1.13.</t>
  </si>
  <si>
    <t>Стоимость одного замера на определение уровня залегания грунтовых вод</t>
  </si>
  <si>
    <t>1.14.</t>
  </si>
  <si>
    <t>Стоимость работ по составлению паспорта гидрохимического пункта наблюдения (ГХП) (1-2 створа)</t>
  </si>
  <si>
    <t>1.15.</t>
  </si>
  <si>
    <t>Стоимость работ на составление паспорта гидрохимического пункта наблюдения (ГХП), Омск  (3-4 створа)</t>
  </si>
  <si>
    <t>1.16.</t>
  </si>
  <si>
    <t>Стоимость работ по согласованию паспорта гидрохимического пункта наблюдения (ГХП) 1-2 створа</t>
  </si>
  <si>
    <t>1.17.</t>
  </si>
  <si>
    <t>Стоимость работ по согласованию паспорта гидрохимического пункта наблюдения (ГХП) 3-4 створа</t>
  </si>
  <si>
    <t>1.18.</t>
  </si>
  <si>
    <t>Подготовка аналитической справки по результатам специализированного обследования качества окружающей среды</t>
  </si>
  <si>
    <t>1.19.</t>
  </si>
  <si>
    <t>Подготовка аналитического отчета по результатам специализированного обследования качества окружающей среды</t>
  </si>
  <si>
    <t>1.20.</t>
  </si>
  <si>
    <t>Составление акта проверки репрезентативности гидрохимического пункта наблюдения (ГХП), без транспортных расходов исполнителя 1-2 створов</t>
  </si>
  <si>
    <t>1.21.</t>
  </si>
  <si>
    <t>Составление акта проверки репрезентативности гидрохимического пункта наблюдения (ГХП), без транспортных расходов исполнителя 3-4 створов</t>
  </si>
  <si>
    <t>1.22.</t>
  </si>
  <si>
    <t xml:space="preserve">Расчетные характеристики загрязняющих веществ в атмосферном воздухе по 1 показателю за 1 период по 1 посту (пункту)  </t>
  </si>
  <si>
    <t>на коэф. 77</t>
  </si>
  <si>
    <t>1.23.</t>
  </si>
  <si>
    <t>Расчетные характеристики загрязнения атмосферы для 1 объекта (пост, административный округ, пункт) за 1 период:</t>
  </si>
  <si>
    <t>1.23.1.</t>
  </si>
  <si>
    <t xml:space="preserve">Индекс загрязнения атмосферы ( ИЗА)
</t>
  </si>
  <si>
    <t>1990 г.</t>
  </si>
  <si>
    <t>1.23.2.</t>
  </si>
  <si>
    <t>Стандартный индекс (СИ)</t>
  </si>
  <si>
    <t>1.23.3.</t>
  </si>
  <si>
    <t>Наибольшая повторяемость превышения ПДК (НП)</t>
  </si>
  <si>
    <t>1.24.</t>
  </si>
  <si>
    <t xml:space="preserve">Расчет тенденции загрязнения атмосферного воздуха по 1 объекту  </t>
  </si>
  <si>
    <t>1.25.</t>
  </si>
  <si>
    <t>Аналитическая оценка уровня загрязнения атмосферного воздуха по обобщенным данным наблюдений за 1 период по 1 посту (пункту)</t>
  </si>
  <si>
    <t>1.26.</t>
  </si>
  <si>
    <t>Расчетные характеристики загрязняющих веществ в поверхностных водах по 1 показателю за 1 период по 1 створу (пункту) (средние и максимальные концентрации, повторяемость превышения ПДК)</t>
  </si>
  <si>
    <t>1.27.</t>
  </si>
  <si>
    <t xml:space="preserve">Расчет тенденции загрязнения поверхностных вод  по 1 объекту  </t>
  </si>
  <si>
    <t>1.28.</t>
  </si>
  <si>
    <t>Аналитическая оценка уровня загрязненности поверхностных вод по обобщенным данным наблюдений по 1 створу (пункту) за 1 период</t>
  </si>
  <si>
    <t>1.29.</t>
  </si>
  <si>
    <t>Стоимость выполнения работ в рамках  договора по отбору проб окружающей среды:</t>
  </si>
  <si>
    <t>1.29.1.</t>
  </si>
  <si>
    <t xml:space="preserve">Подготовительные мероприятия связанные с анализом поступившей заявки, ведения переговоров с Заказчиком, работа с картами, подготовки информации для расчета сметы, составления сметы и др. </t>
  </si>
  <si>
    <t>1.29.2.</t>
  </si>
  <si>
    <t xml:space="preserve">Подготовительные мероприятия связанные  согласованием плана выездов, подготовкой докладной записки для направления в командировку, составление писем для заказчика и др. </t>
  </si>
  <si>
    <t>1.29.3.</t>
  </si>
  <si>
    <t>Составление, согласование и подписание договора</t>
  </si>
  <si>
    <t>1.29.4.</t>
  </si>
  <si>
    <t>Подготовительные мероприятия для 1-го выезда (отбор проб воды)</t>
  </si>
  <si>
    <t>1.29.5.</t>
  </si>
  <si>
    <t>Консервация 1 пробы воды (при необходимости)</t>
  </si>
  <si>
    <t>1.29.6.</t>
  </si>
  <si>
    <t>Отбор 1 пробы воды (городской цикл) (без учета использования лодки)</t>
  </si>
  <si>
    <t>1.29.7.</t>
  </si>
  <si>
    <t>Отбор 1 пробы воды (с выездом в командировку) (без учета использования лодки)</t>
  </si>
  <si>
    <t>1.29.8.</t>
  </si>
  <si>
    <t xml:space="preserve">Отбор 1 пробы атмосферного воздуха (городской цикл) </t>
  </si>
  <si>
    <t>1.29.9.</t>
  </si>
  <si>
    <t>Отбор 1 пробы  атмосферного воздуха (с выездом в командировку)</t>
  </si>
  <si>
    <t>1.29.10.</t>
  </si>
  <si>
    <t xml:space="preserve">Отбор 1 объединенной пробы почвы (из 5 точек) (городской цикл) </t>
  </si>
  <si>
    <t>1.29.11.</t>
  </si>
  <si>
    <t xml:space="preserve">Отбор 1 объединенной пробы почвы (из 5 точек) (с выездом в командировку) </t>
  </si>
  <si>
    <t>1.29.12.</t>
  </si>
  <si>
    <t>Работа транспорта с водителем (городской цикл), руб./км</t>
  </si>
  <si>
    <t>1.29.13.</t>
  </si>
  <si>
    <t>Работа транспорта с водителем (с выездом в командировку), руб./км</t>
  </si>
  <si>
    <t>1.29.14.</t>
  </si>
  <si>
    <t>Простой автомобиля с водителем (городской цикл), руб./час</t>
  </si>
  <si>
    <t>1.29.15.</t>
  </si>
  <si>
    <t>Простой автомобиля с водителем (с выездом в командировку), руб./час</t>
  </si>
  <si>
    <t>1.29.16.</t>
  </si>
  <si>
    <t>ЗП техника МЗОС нахождение в пути  (городской цикл), руб./км</t>
  </si>
  <si>
    <t>1.29.17.</t>
  </si>
  <si>
    <t>ЗП техника МЗОС нахождение в пути  (с выездом в командировку), руб./км</t>
  </si>
  <si>
    <t>1.29.18.</t>
  </si>
  <si>
    <t>ЗП техника МЗОС нахождение в пути  (городской цикл), руб./час</t>
  </si>
  <si>
    <t>1.29.19.</t>
  </si>
  <si>
    <t>ЗП техника МЗОС нахождение в пути  (с выездом в командировку), руб./час</t>
  </si>
  <si>
    <t>1.29.20.</t>
  </si>
  <si>
    <t>Использование каркасной лодки с лодочным мотором для отбора проб, руб./час</t>
  </si>
  <si>
    <t>Отдел гидрологических прогнозов (ОГ)</t>
  </si>
  <si>
    <t>2.1.</t>
  </si>
  <si>
    <t>Выборка характерных величин</t>
  </si>
  <si>
    <t>прайс 2018</t>
  </si>
  <si>
    <t>на 3,34</t>
  </si>
  <si>
    <t>2.2.</t>
  </si>
  <si>
    <t>Справка без расчетов</t>
  </si>
  <si>
    <t>Отдел метеорологии (ОМ)</t>
  </si>
  <si>
    <t>3.1.</t>
  </si>
  <si>
    <t>Подготовка справки (по факту причиненного ущерба в реультате ОЯ, НГЯ)</t>
  </si>
  <si>
    <t>3.2.</t>
  </si>
  <si>
    <t>Выезд специалиста  (по факту причиненного ущерба в результате ОЯ, НГЯ)</t>
  </si>
  <si>
    <t>3.3.</t>
  </si>
  <si>
    <t>Расчет базовой стоимости работ на подготовку справки по 1 метеоэлементу по 1 метеорологической станции (метеопосту)</t>
  </si>
  <si>
    <t>Отдел метеопрогнозов (ОМП)</t>
  </si>
  <si>
    <t>4.1.</t>
  </si>
  <si>
    <t>Расчет затрат на подготовку и передачу потребителю информации общего назначения,  ежедневный прогноз погоды</t>
  </si>
  <si>
    <t>индексация на 1,1</t>
  </si>
  <si>
    <t>4.2.</t>
  </si>
  <si>
    <t xml:space="preserve">Расчет затрат на подготовку консультации о погоде за месяц        </t>
  </si>
  <si>
    <t>цена 2018</t>
  </si>
  <si>
    <t>Начальник ФГБУ "Обь-Иртышское УГМС"</t>
  </si>
  <si>
    <t>Н.И. Криворучко</t>
  </si>
  <si>
    <t>Начальник ПЭО</t>
  </si>
  <si>
    <t>Е.А.Бункевич</t>
  </si>
</sst>
</file>

<file path=xl/styles.xml><?xml version="1.0" encoding="utf-8"?>
<styleSheet xmlns="http://schemas.openxmlformats.org/spreadsheetml/2006/main">
  <numFmts count="1">
    <numFmt numFmtId="164" formatCode="#,##0&quot; год&quot;"/>
  </numFmts>
  <fonts count="13"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Arial"/>
      <family val="2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u/>
      <sz val="8"/>
      <color theme="10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1" xfId="1" applyFont="1" applyFill="1" applyBorder="1" applyAlignment="1">
      <alignment horizontal="left" vertical="center"/>
    </xf>
    <xf numFmtId="4" fontId="1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1" fontId="1" fillId="0" borderId="1" xfId="1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4" fontId="2" fillId="2" borderId="0" xfId="1" applyNumberFormat="1" applyFont="1" applyFill="1" applyBorder="1" applyAlignment="1">
      <alignment horizontal="center" vertical="center"/>
    </xf>
    <xf numFmtId="17" fontId="1" fillId="0" borderId="1" xfId="1" applyNumberFormat="1" applyFont="1" applyFill="1" applyBorder="1" applyAlignment="1">
      <alignment horizontal="left" vertical="center"/>
    </xf>
    <xf numFmtId="2" fontId="2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left"/>
    </xf>
    <xf numFmtId="4" fontId="7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9" fillId="0" borderId="0" xfId="0" applyFont="1" applyBorder="1" applyAlignment="1">
      <alignment wrapText="1"/>
    </xf>
    <xf numFmtId="0" fontId="10" fillId="0" borderId="0" xfId="0" applyFont="1" applyFill="1" applyBorder="1"/>
    <xf numFmtId="0" fontId="12" fillId="0" borderId="0" xfId="3" applyFont="1" applyFill="1" applyBorder="1" applyAlignment="1" applyProtection="1"/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vertical="center"/>
    </xf>
    <xf numFmtId="0" fontId="1" fillId="0" borderId="1" xfId="1" applyFont="1" applyFill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vertical="center" wrapText="1"/>
    </xf>
    <xf numFmtId="0" fontId="1" fillId="0" borderId="1" xfId="2" applyFont="1" applyFill="1" applyBorder="1" applyAlignment="1">
      <alignment horizontal="left" vertical="top" wrapText="1"/>
    </xf>
  </cellXfs>
  <cellStyles count="4">
    <cellStyle name="Гиперссылка" xfId="3" builtinId="8"/>
    <cellStyle name="Обычный" xfId="0" builtinId="0"/>
    <cellStyle name="Обычный 3" xfId="2"/>
    <cellStyle name="Обычный_TDSheet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J86"/>
  <sheetViews>
    <sheetView tabSelected="1" view="pageBreakPreview" zoomScaleNormal="100" zoomScaleSheetLayoutView="100" workbookViewId="0">
      <selection activeCell="B96" sqref="B96"/>
    </sheetView>
  </sheetViews>
  <sheetFormatPr defaultColWidth="10.5" defaultRowHeight="11.45" customHeight="1"/>
  <cols>
    <col min="1" max="1" width="9" style="1" customWidth="1"/>
    <col min="2" max="2" width="72.1640625" style="1" customWidth="1"/>
    <col min="3" max="3" width="16" style="1" customWidth="1"/>
    <col min="4" max="4" width="24.6640625" style="1" customWidth="1"/>
    <col min="5" max="5" width="13.6640625" style="1" customWidth="1"/>
    <col min="6" max="6" width="16.6640625" style="2" customWidth="1"/>
    <col min="7" max="16384" width="10.5" style="3"/>
  </cols>
  <sheetData>
    <row r="1" spans="1:6" ht="11.45" customHeight="1">
      <c r="C1" s="1" t="s">
        <v>0</v>
      </c>
    </row>
    <row r="2" spans="1:6" ht="11.45" customHeight="1">
      <c r="C2" s="1" t="s">
        <v>1</v>
      </c>
    </row>
    <row r="3" spans="1:6" s="1" customFormat="1" ht="12.95" customHeight="1">
      <c r="F3" s="4"/>
    </row>
    <row r="4" spans="1:6" s="1" customFormat="1" ht="32.25" customHeight="1">
      <c r="C4" s="5"/>
      <c r="F4" s="4"/>
    </row>
    <row r="5" spans="1:6" s="1" customFormat="1" ht="12.95" customHeight="1">
      <c r="C5" s="5"/>
      <c r="F5" s="4"/>
    </row>
    <row r="6" spans="1:6" s="1" customFormat="1" ht="12.95" customHeight="1">
      <c r="F6" s="4"/>
    </row>
    <row r="7" spans="1:6" s="1" customFormat="1" ht="14.25" customHeight="1">
      <c r="A7" s="31" t="s">
        <v>2</v>
      </c>
      <c r="B7" s="31"/>
      <c r="C7" s="31"/>
      <c r="D7" s="31"/>
      <c r="F7" s="4"/>
    </row>
    <row r="8" spans="1:6" s="1" customFormat="1" ht="12.95" customHeight="1">
      <c r="A8" s="32" t="s">
        <v>3</v>
      </c>
      <c r="B8" s="32"/>
      <c r="C8" s="32"/>
      <c r="D8" s="32"/>
      <c r="F8" s="4"/>
    </row>
    <row r="9" spans="1:6" s="1" customFormat="1" ht="12.95" customHeight="1">
      <c r="A9" s="33" t="s">
        <v>4</v>
      </c>
      <c r="B9" s="33"/>
      <c r="C9" s="33"/>
      <c r="D9" s="33"/>
      <c r="F9" s="4"/>
    </row>
    <row r="10" spans="1:6" s="1" customFormat="1" ht="12.95" customHeight="1">
      <c r="F10" s="4"/>
    </row>
    <row r="11" spans="1:6" s="1" customFormat="1" ht="19.5" customHeight="1">
      <c r="A11" s="6" t="s">
        <v>5</v>
      </c>
      <c r="B11" s="34" t="s">
        <v>6</v>
      </c>
      <c r="C11" s="34"/>
      <c r="D11" s="7" t="s">
        <v>7</v>
      </c>
      <c r="F11" s="4" t="s">
        <v>8</v>
      </c>
    </row>
    <row r="12" spans="1:6" s="11" customFormat="1" ht="16.5" customHeight="1">
      <c r="A12" s="8">
        <v>1</v>
      </c>
      <c r="B12" s="35" t="s">
        <v>9</v>
      </c>
      <c r="C12" s="35"/>
      <c r="D12" s="9"/>
      <c r="E12" s="1"/>
      <c r="F12" s="10"/>
    </row>
    <row r="13" spans="1:6" s="11" customFormat="1" ht="12.75">
      <c r="A13" s="12" t="s">
        <v>10</v>
      </c>
      <c r="B13" s="37" t="s">
        <v>11</v>
      </c>
      <c r="C13" s="37"/>
      <c r="D13" s="13">
        <v>701.74</v>
      </c>
      <c r="E13" s="14" t="s">
        <v>12</v>
      </c>
      <c r="F13" s="15">
        <v>635.95000000000005</v>
      </c>
    </row>
    <row r="14" spans="1:6" s="11" customFormat="1" ht="28.5" customHeight="1">
      <c r="A14" s="12" t="s">
        <v>13</v>
      </c>
      <c r="B14" s="36" t="s">
        <v>14</v>
      </c>
      <c r="C14" s="36"/>
      <c r="D14" s="13">
        <v>1006.29</v>
      </c>
      <c r="E14" s="14" t="s">
        <v>12</v>
      </c>
      <c r="F14" s="15">
        <v>811.87</v>
      </c>
    </row>
    <row r="15" spans="1:6" s="11" customFormat="1" ht="29.25" customHeight="1">
      <c r="A15" s="12" t="s">
        <v>15</v>
      </c>
      <c r="B15" s="36" t="s">
        <v>16</v>
      </c>
      <c r="C15" s="36"/>
      <c r="D15" s="16">
        <v>421.41</v>
      </c>
      <c r="E15" s="14" t="s">
        <v>12</v>
      </c>
      <c r="F15" s="15">
        <v>377.76</v>
      </c>
    </row>
    <row r="16" spans="1:6" ht="40.5" customHeight="1">
      <c r="A16" s="17" t="s">
        <v>17</v>
      </c>
      <c r="B16" s="36" t="s">
        <v>18</v>
      </c>
      <c r="C16" s="36"/>
      <c r="D16" s="13">
        <v>7434.49</v>
      </c>
      <c r="E16" s="14" t="s">
        <v>12</v>
      </c>
      <c r="F16" s="15">
        <v>7144.16</v>
      </c>
    </row>
    <row r="17" spans="1:7" s="18" customFormat="1" ht="27" customHeight="1">
      <c r="A17" s="12" t="s">
        <v>19</v>
      </c>
      <c r="B17" s="36" t="s">
        <v>20</v>
      </c>
      <c r="C17" s="36"/>
      <c r="D17" s="13">
        <v>4246.28</v>
      </c>
      <c r="E17" s="14" t="s">
        <v>12</v>
      </c>
      <c r="F17" s="15">
        <v>3943.58</v>
      </c>
    </row>
    <row r="18" spans="1:7" ht="38.25" customHeight="1">
      <c r="A18" s="12" t="s">
        <v>21</v>
      </c>
      <c r="B18" s="36" t="s">
        <v>22</v>
      </c>
      <c r="C18" s="36"/>
      <c r="D18" s="13">
        <v>6392.86</v>
      </c>
      <c r="E18" s="14" t="s">
        <v>12</v>
      </c>
      <c r="F18" s="15">
        <v>6143.48</v>
      </c>
    </row>
    <row r="19" spans="1:7" ht="42.75" customHeight="1">
      <c r="A19" s="12" t="s">
        <v>23</v>
      </c>
      <c r="B19" s="36" t="s">
        <v>24</v>
      </c>
      <c r="C19" s="36"/>
      <c r="D19" s="13">
        <v>1968.19</v>
      </c>
      <c r="E19" s="14" t="s">
        <v>12</v>
      </c>
      <c r="F19" s="15">
        <v>1853.37</v>
      </c>
    </row>
    <row r="20" spans="1:7" ht="30" customHeight="1">
      <c r="A20" s="12" t="s">
        <v>25</v>
      </c>
      <c r="B20" s="38" t="s">
        <v>26</v>
      </c>
      <c r="C20" s="38"/>
      <c r="D20" s="13">
        <v>1578.07</v>
      </c>
      <c r="E20" s="14" t="s">
        <v>12</v>
      </c>
      <c r="F20" s="15"/>
    </row>
    <row r="21" spans="1:7" ht="30.75" customHeight="1">
      <c r="A21" s="12" t="s">
        <v>27</v>
      </c>
      <c r="B21" s="38" t="s">
        <v>28</v>
      </c>
      <c r="C21" s="38"/>
      <c r="D21" s="13">
        <v>826.39</v>
      </c>
      <c r="E21" s="14" t="s">
        <v>12</v>
      </c>
      <c r="F21" s="15"/>
    </row>
    <row r="22" spans="1:7" ht="30.75" customHeight="1">
      <c r="A22" s="12" t="s">
        <v>29</v>
      </c>
      <c r="B22" s="36" t="s">
        <v>30</v>
      </c>
      <c r="C22" s="36"/>
      <c r="D22" s="13">
        <v>3297.17</v>
      </c>
      <c r="E22" s="14" t="s">
        <v>12</v>
      </c>
      <c r="F22" s="15">
        <v>2346.48</v>
      </c>
    </row>
    <row r="23" spans="1:7" ht="17.25" customHeight="1">
      <c r="A23" s="12" t="s">
        <v>31</v>
      </c>
      <c r="B23" s="36" t="s">
        <v>32</v>
      </c>
      <c r="C23" s="36"/>
      <c r="D23" s="16">
        <v>513.03</v>
      </c>
      <c r="E23" s="14" t="s">
        <v>12</v>
      </c>
      <c r="F23" s="15">
        <v>339.16</v>
      </c>
    </row>
    <row r="24" spans="1:7" ht="30" customHeight="1">
      <c r="A24" s="12" t="s">
        <v>33</v>
      </c>
      <c r="B24" s="36" t="s">
        <v>34</v>
      </c>
      <c r="C24" s="36"/>
      <c r="D24" s="13">
        <f>7874.42*1.0389</f>
        <v>8180.7349379999996</v>
      </c>
      <c r="E24" s="14" t="s">
        <v>35</v>
      </c>
      <c r="F24" s="19">
        <v>7874.42</v>
      </c>
      <c r="G24" s="18" t="s">
        <v>36</v>
      </c>
    </row>
    <row r="25" spans="1:7" ht="15.75" customHeight="1">
      <c r="A25" s="12" t="s">
        <v>37</v>
      </c>
      <c r="B25" s="37" t="s">
        <v>38</v>
      </c>
      <c r="C25" s="37"/>
      <c r="D25" s="13">
        <f>3721.25*1.0389</f>
        <v>3866.0066249999995</v>
      </c>
      <c r="E25" s="1" t="s">
        <v>35</v>
      </c>
      <c r="F25" s="15">
        <v>3721.25</v>
      </c>
      <c r="G25" s="18" t="s">
        <v>36</v>
      </c>
    </row>
    <row r="26" spans="1:7" ht="17.25" customHeight="1">
      <c r="A26" s="12" t="s">
        <v>39</v>
      </c>
      <c r="B26" s="36" t="s">
        <v>40</v>
      </c>
      <c r="C26" s="36"/>
      <c r="D26" s="13">
        <f>191.58*1.0389</f>
        <v>199.03246200000001</v>
      </c>
      <c r="E26" s="1" t="s">
        <v>35</v>
      </c>
      <c r="F26" s="15">
        <v>191.58</v>
      </c>
      <c r="G26" s="18" t="s">
        <v>36</v>
      </c>
    </row>
    <row r="27" spans="1:7" s="18" customFormat="1" ht="27" customHeight="1">
      <c r="A27" s="12" t="s">
        <v>41</v>
      </c>
      <c r="B27" s="36" t="s">
        <v>42</v>
      </c>
      <c r="C27" s="36"/>
      <c r="D27" s="13">
        <v>45453.45</v>
      </c>
      <c r="E27" s="14" t="s">
        <v>12</v>
      </c>
      <c r="F27" s="15">
        <v>40844.61</v>
      </c>
    </row>
    <row r="28" spans="1:7" ht="28.5" customHeight="1">
      <c r="A28" s="12" t="s">
        <v>43</v>
      </c>
      <c r="B28" s="36" t="s">
        <v>44</v>
      </c>
      <c r="C28" s="36"/>
      <c r="D28" s="13">
        <f>50323.67*1.0389</f>
        <v>52281.260762999998</v>
      </c>
      <c r="E28" s="14" t="s">
        <v>35</v>
      </c>
      <c r="F28" s="15">
        <v>50323.67</v>
      </c>
      <c r="G28" s="18" t="s">
        <v>36</v>
      </c>
    </row>
    <row r="29" spans="1:7" ht="25.5" customHeight="1">
      <c r="A29" s="20" t="s">
        <v>45</v>
      </c>
      <c r="B29" s="36" t="s">
        <v>46</v>
      </c>
      <c r="C29" s="36"/>
      <c r="D29" s="13">
        <f>13168.4*1.0389</f>
        <v>13680.650759999999</v>
      </c>
      <c r="E29" s="14" t="s">
        <v>35</v>
      </c>
      <c r="F29" s="21">
        <v>13168.4</v>
      </c>
      <c r="G29" s="18" t="s">
        <v>36</v>
      </c>
    </row>
    <row r="30" spans="1:7" ht="25.5" customHeight="1">
      <c r="A30" s="12" t="s">
        <v>47</v>
      </c>
      <c r="B30" s="36" t="s">
        <v>48</v>
      </c>
      <c r="C30" s="36"/>
      <c r="D30" s="13">
        <f>14539.75*1.0389</f>
        <v>15105.346275</v>
      </c>
      <c r="E30" s="14" t="s">
        <v>35</v>
      </c>
      <c r="F30" s="15">
        <v>14539.75</v>
      </c>
      <c r="G30" s="18" t="s">
        <v>36</v>
      </c>
    </row>
    <row r="31" spans="1:7" ht="27.75" customHeight="1">
      <c r="A31" s="12" t="s">
        <v>49</v>
      </c>
      <c r="B31" s="36" t="s">
        <v>50</v>
      </c>
      <c r="C31" s="36"/>
      <c r="D31" s="13">
        <v>13953.73</v>
      </c>
      <c r="E31" s="14" t="s">
        <v>12</v>
      </c>
      <c r="F31" s="15">
        <v>12863.42</v>
      </c>
    </row>
    <row r="32" spans="1:7" ht="28.5" customHeight="1">
      <c r="A32" s="12" t="s">
        <v>51</v>
      </c>
      <c r="B32" s="36" t="s">
        <v>52</v>
      </c>
      <c r="C32" s="36"/>
      <c r="D32" s="13">
        <v>23811.02</v>
      </c>
      <c r="E32" s="14" t="s">
        <v>12</v>
      </c>
      <c r="F32" s="15">
        <v>22051.71</v>
      </c>
    </row>
    <row r="33" spans="1:10" ht="31.5" customHeight="1">
      <c r="A33" s="12" t="s">
        <v>53</v>
      </c>
      <c r="B33" s="36" t="s">
        <v>54</v>
      </c>
      <c r="C33" s="36"/>
      <c r="D33" s="13">
        <f>15988.96*1.0389</f>
        <v>16610.930543999999</v>
      </c>
      <c r="E33" s="14" t="s">
        <v>35</v>
      </c>
      <c r="F33" s="15">
        <v>15988.96</v>
      </c>
      <c r="G33" s="18" t="s">
        <v>36</v>
      </c>
    </row>
    <row r="34" spans="1:10" s="18" customFormat="1" ht="31.5" customHeight="1">
      <c r="A34" s="12" t="s">
        <v>55</v>
      </c>
      <c r="B34" s="36" t="s">
        <v>56</v>
      </c>
      <c r="C34" s="36"/>
      <c r="D34" s="13">
        <f>18443.12*1.0389</f>
        <v>19160.557367999998</v>
      </c>
      <c r="E34" s="14" t="s">
        <v>35</v>
      </c>
      <c r="F34" s="15">
        <v>18443.12</v>
      </c>
      <c r="G34" s="18" t="s">
        <v>36</v>
      </c>
    </row>
    <row r="35" spans="1:10" s="18" customFormat="1" ht="28.5" customHeight="1">
      <c r="A35" s="12" t="s">
        <v>57</v>
      </c>
      <c r="B35" s="36" t="s">
        <v>58</v>
      </c>
      <c r="C35" s="36"/>
      <c r="D35" s="13">
        <v>401.17</v>
      </c>
      <c r="E35" s="14" t="s">
        <v>12</v>
      </c>
      <c r="F35" s="15">
        <v>372.15</v>
      </c>
      <c r="G35" s="18" t="s">
        <v>59</v>
      </c>
      <c r="I35" s="18">
        <f>401.17/77</f>
        <v>5.21</v>
      </c>
      <c r="J35" s="22">
        <f>I35*79.13</f>
        <v>412.26729999999998</v>
      </c>
    </row>
    <row r="36" spans="1:10" s="18" customFormat="1" ht="30" customHeight="1">
      <c r="A36" s="12" t="s">
        <v>60</v>
      </c>
      <c r="B36" s="36" t="s">
        <v>61</v>
      </c>
      <c r="C36" s="36"/>
      <c r="D36" s="13"/>
      <c r="E36" s="14"/>
      <c r="F36" s="15"/>
    </row>
    <row r="37" spans="1:10" s="18" customFormat="1" ht="15.75" customHeight="1">
      <c r="A37" s="12" t="s">
        <v>62</v>
      </c>
      <c r="B37" s="36" t="s">
        <v>63</v>
      </c>
      <c r="C37" s="36"/>
      <c r="D37" s="13">
        <v>3341.8</v>
      </c>
      <c r="E37" s="14" t="s">
        <v>64</v>
      </c>
      <c r="F37" s="15">
        <v>3100.06</v>
      </c>
      <c r="G37" s="18" t="s">
        <v>59</v>
      </c>
      <c r="I37" s="22">
        <f>F37/71.43</f>
        <v>43.399972000559984</v>
      </c>
      <c r="J37" s="22">
        <f>I37*79.13</f>
        <v>3434.2397844043112</v>
      </c>
    </row>
    <row r="38" spans="1:10" s="18" customFormat="1" ht="12.75">
      <c r="A38" s="12" t="s">
        <v>65</v>
      </c>
      <c r="B38" s="36" t="s">
        <v>66</v>
      </c>
      <c r="C38" s="36"/>
      <c r="D38" s="13">
        <v>668.36</v>
      </c>
      <c r="E38" s="14" t="s">
        <v>64</v>
      </c>
      <c r="F38" s="15">
        <v>620.01</v>
      </c>
      <c r="G38" s="18" t="s">
        <v>59</v>
      </c>
      <c r="I38" s="22">
        <f t="shared" ref="I38:I44" si="0">F38/71.43</f>
        <v>8.6799664006719848</v>
      </c>
      <c r="J38" s="22">
        <f t="shared" ref="J38:J44" si="1">I38*79.13</f>
        <v>686.84574128517409</v>
      </c>
    </row>
    <row r="39" spans="1:10" s="18" customFormat="1" ht="12.75">
      <c r="A39" s="12" t="s">
        <v>67</v>
      </c>
      <c r="B39" s="36" t="s">
        <v>68</v>
      </c>
      <c r="C39" s="36"/>
      <c r="D39" s="13">
        <v>668.36</v>
      </c>
      <c r="E39" s="14"/>
      <c r="F39" s="15">
        <v>620.01</v>
      </c>
      <c r="I39" s="22">
        <f>F39/71.43</f>
        <v>8.6799664006719848</v>
      </c>
      <c r="J39" s="22">
        <f t="shared" si="1"/>
        <v>686.84574128517409</v>
      </c>
    </row>
    <row r="40" spans="1:10" s="18" customFormat="1" ht="12.75">
      <c r="A40" s="12" t="s">
        <v>69</v>
      </c>
      <c r="B40" s="36" t="s">
        <v>70</v>
      </c>
      <c r="C40" s="36"/>
      <c r="D40" s="13">
        <v>2840.53</v>
      </c>
      <c r="E40" s="14" t="s">
        <v>64</v>
      </c>
      <c r="F40" s="15">
        <v>2635.05</v>
      </c>
      <c r="G40" s="18" t="s">
        <v>59</v>
      </c>
      <c r="I40" s="22">
        <f t="shared" si="0"/>
        <v>36.889962200755981</v>
      </c>
      <c r="J40" s="22">
        <f t="shared" si="1"/>
        <v>2919.1027089458207</v>
      </c>
    </row>
    <row r="41" spans="1:10" s="18" customFormat="1" ht="25.5" customHeight="1">
      <c r="A41" s="12" t="s">
        <v>71</v>
      </c>
      <c r="B41" s="36" t="s">
        <v>72</v>
      </c>
      <c r="C41" s="36"/>
      <c r="D41" s="13">
        <v>4678.5200000000004</v>
      </c>
      <c r="E41" s="14" t="s">
        <v>64</v>
      </c>
      <c r="F41" s="15">
        <v>4340.09</v>
      </c>
      <c r="G41" s="18" t="s">
        <v>59</v>
      </c>
      <c r="I41" s="22">
        <f t="shared" si="0"/>
        <v>60.760044799104016</v>
      </c>
      <c r="J41" s="22">
        <f t="shared" si="1"/>
        <v>4807.9423449531005</v>
      </c>
    </row>
    <row r="42" spans="1:10" s="18" customFormat="1" ht="42" customHeight="1">
      <c r="A42" s="12" t="s">
        <v>73</v>
      </c>
      <c r="B42" s="36" t="s">
        <v>74</v>
      </c>
      <c r="C42" s="36"/>
      <c r="D42" s="13">
        <v>226.38</v>
      </c>
      <c r="E42" s="14" t="s">
        <v>64</v>
      </c>
      <c r="F42" s="21">
        <v>210</v>
      </c>
      <c r="G42" s="18" t="s">
        <v>59</v>
      </c>
      <c r="I42" s="22">
        <f t="shared" si="0"/>
        <v>2.939941201175976</v>
      </c>
      <c r="J42" s="22">
        <f t="shared" si="1"/>
        <v>232.63754724905496</v>
      </c>
    </row>
    <row r="43" spans="1:10" s="18" customFormat="1" ht="12.75">
      <c r="A43" s="12" t="s">
        <v>75</v>
      </c>
      <c r="B43" s="36" t="s">
        <v>76</v>
      </c>
      <c r="C43" s="36"/>
      <c r="D43" s="13">
        <v>1686.3</v>
      </c>
      <c r="E43" s="14" t="s">
        <v>64</v>
      </c>
      <c r="F43" s="21">
        <v>1564.32</v>
      </c>
      <c r="G43" s="18" t="s">
        <v>59</v>
      </c>
      <c r="I43" s="22">
        <f t="shared" si="0"/>
        <v>21.900041999160013</v>
      </c>
      <c r="J43" s="22">
        <f t="shared" si="1"/>
        <v>1732.9503233935318</v>
      </c>
    </row>
    <row r="44" spans="1:10" ht="28.5" customHeight="1">
      <c r="A44" s="12" t="s">
        <v>77</v>
      </c>
      <c r="B44" s="36" t="s">
        <v>78</v>
      </c>
      <c r="C44" s="36"/>
      <c r="D44" s="13">
        <v>6812.96</v>
      </c>
      <c r="E44" s="14" t="s">
        <v>64</v>
      </c>
      <c r="F44" s="15">
        <v>6320.13</v>
      </c>
      <c r="G44" s="18" t="s">
        <v>59</v>
      </c>
      <c r="I44" s="22">
        <f t="shared" si="0"/>
        <v>88.48005039899202</v>
      </c>
      <c r="J44" s="22">
        <f t="shared" si="1"/>
        <v>7001.4263880722383</v>
      </c>
    </row>
    <row r="45" spans="1:10" ht="12.75">
      <c r="A45" s="23" t="s">
        <v>79</v>
      </c>
      <c r="B45" s="36" t="s">
        <v>80</v>
      </c>
      <c r="C45" s="36"/>
      <c r="D45" s="24"/>
      <c r="E45" s="14"/>
      <c r="F45" s="15"/>
    </row>
    <row r="46" spans="1:10" ht="44.25" customHeight="1">
      <c r="A46" s="12" t="s">
        <v>81</v>
      </c>
      <c r="B46" s="39" t="s">
        <v>82</v>
      </c>
      <c r="C46" s="39"/>
      <c r="D46" s="13">
        <v>3240.9907109004744</v>
      </c>
      <c r="E46" s="14" t="s">
        <v>12</v>
      </c>
      <c r="F46" s="15"/>
    </row>
    <row r="47" spans="1:10" ht="32.25" customHeight="1">
      <c r="A47" s="12" t="s">
        <v>83</v>
      </c>
      <c r="B47" s="39" t="s">
        <v>84</v>
      </c>
      <c r="C47" s="39"/>
      <c r="D47" s="13">
        <v>1388.9960189573462</v>
      </c>
      <c r="E47" s="14" t="s">
        <v>12</v>
      </c>
      <c r="F47" s="15"/>
    </row>
    <row r="48" spans="1:10" ht="12.75">
      <c r="A48" s="12" t="s">
        <v>85</v>
      </c>
      <c r="B48" s="39" t="s">
        <v>86</v>
      </c>
      <c r="C48" s="39"/>
      <c r="D48" s="13">
        <v>462.99867298578198</v>
      </c>
      <c r="E48" s="14" t="s">
        <v>12</v>
      </c>
      <c r="F48" s="15"/>
    </row>
    <row r="49" spans="1:6" ht="12.75">
      <c r="A49" s="12" t="s">
        <v>87</v>
      </c>
      <c r="B49" s="39" t="s">
        <v>88</v>
      </c>
      <c r="C49" s="39"/>
      <c r="D49" s="13">
        <v>3935.9397156398104</v>
      </c>
      <c r="E49" s="14" t="s">
        <v>12</v>
      </c>
      <c r="F49" s="15"/>
    </row>
    <row r="50" spans="1:6" ht="12.75">
      <c r="A50" s="12" t="s">
        <v>89</v>
      </c>
      <c r="B50" s="39" t="s">
        <v>90</v>
      </c>
      <c r="C50" s="39"/>
      <c r="D50" s="13">
        <v>1406.21</v>
      </c>
      <c r="E50" s="14" t="s">
        <v>12</v>
      </c>
      <c r="F50" s="15"/>
    </row>
    <row r="51" spans="1:6" ht="12.75">
      <c r="A51" s="12" t="s">
        <v>91</v>
      </c>
      <c r="B51" s="39" t="s">
        <v>92</v>
      </c>
      <c r="C51" s="39"/>
      <c r="D51" s="13">
        <v>771.94</v>
      </c>
      <c r="E51" s="14" t="s">
        <v>12</v>
      </c>
      <c r="F51" s="15"/>
    </row>
    <row r="52" spans="1:6" ht="12.75">
      <c r="A52" s="12" t="s">
        <v>93</v>
      </c>
      <c r="B52" s="39" t="s">
        <v>94</v>
      </c>
      <c r="C52" s="39"/>
      <c r="D52" s="13">
        <v>1006.6800000000001</v>
      </c>
      <c r="E52" s="14" t="s">
        <v>12</v>
      </c>
      <c r="F52" s="15"/>
    </row>
    <row r="53" spans="1:6" ht="12.75">
      <c r="A53" s="12" t="s">
        <v>95</v>
      </c>
      <c r="B53" s="40" t="s">
        <v>96</v>
      </c>
      <c r="C53" s="40"/>
      <c r="D53" s="13">
        <v>672.26</v>
      </c>
      <c r="E53" s="14" t="s">
        <v>12</v>
      </c>
      <c r="F53" s="15"/>
    </row>
    <row r="54" spans="1:6" ht="12.75">
      <c r="A54" s="12" t="s">
        <v>97</v>
      </c>
      <c r="B54" s="40" t="s">
        <v>98</v>
      </c>
      <c r="C54" s="40"/>
      <c r="D54" s="13">
        <v>907</v>
      </c>
      <c r="E54" s="14" t="s">
        <v>12</v>
      </c>
      <c r="F54" s="15"/>
    </row>
    <row r="55" spans="1:6" ht="12.75">
      <c r="A55" s="12" t="s">
        <v>99</v>
      </c>
      <c r="B55" s="40" t="s">
        <v>100</v>
      </c>
      <c r="C55" s="40"/>
      <c r="D55" s="13">
        <v>117.37</v>
      </c>
      <c r="E55" s="14" t="s">
        <v>12</v>
      </c>
      <c r="F55" s="15"/>
    </row>
    <row r="56" spans="1:6" ht="12.75">
      <c r="A56" s="12" t="s">
        <v>101</v>
      </c>
      <c r="B56" s="40" t="s">
        <v>102</v>
      </c>
      <c r="C56" s="40"/>
      <c r="D56" s="13">
        <v>176.06</v>
      </c>
      <c r="E56" s="14" t="s">
        <v>12</v>
      </c>
      <c r="F56" s="15"/>
    </row>
    <row r="57" spans="1:6" ht="13.5" customHeight="1">
      <c r="A57" s="12" t="s">
        <v>103</v>
      </c>
      <c r="B57" s="39" t="s">
        <v>104</v>
      </c>
      <c r="C57" s="39"/>
      <c r="D57" s="13">
        <v>26.85</v>
      </c>
      <c r="E57" s="14" t="s">
        <v>12</v>
      </c>
      <c r="F57" s="15"/>
    </row>
    <row r="58" spans="1:6" ht="12.75">
      <c r="A58" s="12" t="s">
        <v>105</v>
      </c>
      <c r="B58" s="39" t="s">
        <v>106</v>
      </c>
      <c r="C58" s="39"/>
      <c r="D58" s="13">
        <v>20.420249999999999</v>
      </c>
      <c r="E58" s="14" t="s">
        <v>12</v>
      </c>
      <c r="F58" s="15"/>
    </row>
    <row r="59" spans="1:6" ht="12.75">
      <c r="A59" s="12" t="s">
        <v>107</v>
      </c>
      <c r="B59" s="39" t="s">
        <v>108</v>
      </c>
      <c r="C59" s="39"/>
      <c r="D59" s="13">
        <v>285.62</v>
      </c>
      <c r="E59" s="14" t="s">
        <v>12</v>
      </c>
      <c r="F59" s="15"/>
    </row>
    <row r="60" spans="1:6" ht="12.75">
      <c r="A60" s="12" t="s">
        <v>109</v>
      </c>
      <c r="B60" s="39" t="s">
        <v>110</v>
      </c>
      <c r="C60" s="39"/>
      <c r="D60" s="13">
        <v>448.47</v>
      </c>
      <c r="E60" s="14" t="s">
        <v>12</v>
      </c>
      <c r="F60" s="15"/>
    </row>
    <row r="61" spans="1:6" ht="12.75">
      <c r="A61" s="12" t="s">
        <v>111</v>
      </c>
      <c r="B61" s="39" t="s">
        <v>112</v>
      </c>
      <c r="C61" s="39"/>
      <c r="D61" s="13">
        <v>11.737500000000001</v>
      </c>
      <c r="E61" s="14" t="s">
        <v>12</v>
      </c>
      <c r="F61" s="15"/>
    </row>
    <row r="62" spans="1:6" ht="12.75">
      <c r="A62" s="12" t="s">
        <v>113</v>
      </c>
      <c r="B62" s="39" t="s">
        <v>114</v>
      </c>
      <c r="C62" s="39"/>
      <c r="D62" s="13">
        <v>8.8030000000000008</v>
      </c>
      <c r="E62" s="14" t="s">
        <v>12</v>
      </c>
      <c r="F62" s="15"/>
    </row>
    <row r="63" spans="1:6" ht="12.75">
      <c r="A63" s="12" t="s">
        <v>115</v>
      </c>
      <c r="B63" s="39" t="s">
        <v>116</v>
      </c>
      <c r="C63" s="39"/>
      <c r="D63" s="13">
        <v>234.75</v>
      </c>
      <c r="E63" s="14" t="s">
        <v>12</v>
      </c>
      <c r="F63" s="15"/>
    </row>
    <row r="64" spans="1:6" ht="12.75">
      <c r="A64" s="12" t="s">
        <v>117</v>
      </c>
      <c r="B64" s="39" t="s">
        <v>118</v>
      </c>
      <c r="C64" s="39"/>
      <c r="D64" s="13">
        <v>352.12</v>
      </c>
      <c r="E64" s="14" t="s">
        <v>12</v>
      </c>
      <c r="F64" s="15"/>
    </row>
    <row r="65" spans="1:8" ht="12.75">
      <c r="A65" s="12" t="s">
        <v>119</v>
      </c>
      <c r="B65" s="39" t="s">
        <v>120</v>
      </c>
      <c r="C65" s="39"/>
      <c r="D65" s="13">
        <v>323.06</v>
      </c>
      <c r="E65" s="14" t="s">
        <v>12</v>
      </c>
      <c r="F65" s="15"/>
    </row>
    <row r="66" spans="1:8" ht="12.95" customHeight="1">
      <c r="A66" s="8">
        <v>2</v>
      </c>
      <c r="B66" s="35" t="s">
        <v>121</v>
      </c>
      <c r="C66" s="35"/>
      <c r="D66" s="25"/>
    </row>
    <row r="67" spans="1:8" ht="12.95" customHeight="1">
      <c r="A67" s="17" t="s">
        <v>122</v>
      </c>
      <c r="B67" s="37" t="s">
        <v>123</v>
      </c>
      <c r="C67" s="37"/>
      <c r="D67" s="13">
        <f>250*3.34</f>
        <v>835</v>
      </c>
      <c r="E67" s="1" t="s">
        <v>124</v>
      </c>
      <c r="F67" s="19">
        <v>780</v>
      </c>
      <c r="G67" s="3" t="s">
        <v>125</v>
      </c>
      <c r="H67" s="3">
        <f>F67/3.12</f>
        <v>250</v>
      </c>
    </row>
    <row r="68" spans="1:8" ht="12.95" customHeight="1">
      <c r="A68" s="12" t="s">
        <v>126</v>
      </c>
      <c r="B68" s="37" t="s">
        <v>127</v>
      </c>
      <c r="C68" s="37"/>
      <c r="D68" s="13">
        <f>250*3.34</f>
        <v>835</v>
      </c>
      <c r="E68" s="1" t="s">
        <v>124</v>
      </c>
      <c r="F68" s="19">
        <v>780</v>
      </c>
      <c r="G68" s="3" t="s">
        <v>125</v>
      </c>
    </row>
    <row r="69" spans="1:8" ht="12.95" customHeight="1">
      <c r="A69" s="8">
        <v>3</v>
      </c>
      <c r="B69" s="35" t="s">
        <v>128</v>
      </c>
      <c r="C69" s="35"/>
      <c r="D69" s="25"/>
    </row>
    <row r="70" spans="1:8" ht="12.75">
      <c r="A70" s="12" t="s">
        <v>129</v>
      </c>
      <c r="B70" s="36" t="s">
        <v>130</v>
      </c>
      <c r="C70" s="36"/>
      <c r="D70" s="13">
        <f>812.22*1.0389</f>
        <v>843.81535799999995</v>
      </c>
      <c r="E70" s="14" t="s">
        <v>35</v>
      </c>
      <c r="F70" s="19">
        <v>812.22</v>
      </c>
      <c r="G70" s="18" t="s">
        <v>36</v>
      </c>
    </row>
    <row r="71" spans="1:8" ht="12.75">
      <c r="A71" s="12" t="s">
        <v>131</v>
      </c>
      <c r="B71" s="36" t="s">
        <v>132</v>
      </c>
      <c r="C71" s="36"/>
      <c r="D71" s="13">
        <f>269.73*1.0389</f>
        <v>280.22249699999998</v>
      </c>
      <c r="E71" s="14" t="s">
        <v>35</v>
      </c>
      <c r="F71" s="19">
        <v>269.73</v>
      </c>
      <c r="G71" s="18" t="s">
        <v>36</v>
      </c>
    </row>
    <row r="72" spans="1:8" ht="28.5" customHeight="1">
      <c r="A72" s="12" t="s">
        <v>133</v>
      </c>
      <c r="B72" s="36" t="s">
        <v>134</v>
      </c>
      <c r="C72" s="36"/>
      <c r="D72" s="13">
        <v>173.09</v>
      </c>
      <c r="E72" s="14" t="s">
        <v>12</v>
      </c>
      <c r="F72" s="15">
        <v>164.86</v>
      </c>
    </row>
    <row r="73" spans="1:8" ht="12.95" customHeight="1">
      <c r="A73" s="8">
        <v>4</v>
      </c>
      <c r="B73" s="35" t="s">
        <v>135</v>
      </c>
      <c r="C73" s="35"/>
      <c r="D73" s="25"/>
    </row>
    <row r="74" spans="1:8" ht="27.75" customHeight="1">
      <c r="A74" s="12" t="s">
        <v>136</v>
      </c>
      <c r="B74" s="36" t="s">
        <v>137</v>
      </c>
      <c r="C74" s="36"/>
      <c r="D74" s="13">
        <v>216.8</v>
      </c>
      <c r="E74" s="14" t="s">
        <v>35</v>
      </c>
      <c r="F74" s="15">
        <v>197.09</v>
      </c>
      <c r="G74" s="18" t="s">
        <v>138</v>
      </c>
    </row>
    <row r="75" spans="1:8" ht="12.75">
      <c r="A75" s="12" t="s">
        <v>139</v>
      </c>
      <c r="B75" s="36" t="s">
        <v>140</v>
      </c>
      <c r="C75" s="36"/>
      <c r="D75" s="13">
        <v>2140.41</v>
      </c>
      <c r="E75" s="14" t="s">
        <v>35</v>
      </c>
      <c r="F75" s="15">
        <v>2140.41</v>
      </c>
      <c r="G75" s="18" t="s">
        <v>141</v>
      </c>
    </row>
    <row r="76" spans="1:8" ht="12.95" customHeight="1">
      <c r="A76" s="3"/>
      <c r="B76" s="18"/>
      <c r="C76" s="18"/>
      <c r="D76" s="3"/>
      <c r="E76" s="3"/>
      <c r="F76" s="3"/>
    </row>
    <row r="77" spans="1:8" s="18" customFormat="1" ht="12.75"/>
    <row r="78" spans="1:8" s="18" customFormat="1" ht="12.75">
      <c r="A78" s="18" t="s">
        <v>142</v>
      </c>
      <c r="D78" s="26" t="s">
        <v>143</v>
      </c>
    </row>
    <row r="79" spans="1:8" s="18" customFormat="1" ht="12.75"/>
    <row r="80" spans="1:8" s="18" customFormat="1" ht="12.75"/>
    <row r="81" spans="1:6" ht="12.75">
      <c r="A81" s="1" t="s">
        <v>144</v>
      </c>
      <c r="B81" s="3"/>
      <c r="C81" s="3"/>
      <c r="D81" s="27" t="s">
        <v>145</v>
      </c>
      <c r="E81" s="3"/>
      <c r="F81" s="3"/>
    </row>
    <row r="82" spans="1:6" ht="12.75">
      <c r="A82" s="3"/>
      <c r="B82" s="3"/>
      <c r="C82" s="3"/>
      <c r="D82" s="3"/>
      <c r="E82" s="3"/>
      <c r="F82" s="3"/>
    </row>
    <row r="83" spans="1:6" s="11" customFormat="1" ht="12.95" customHeight="1">
      <c r="B83" s="28"/>
      <c r="C83" s="28"/>
      <c r="D83" s="28"/>
      <c r="E83" s="1"/>
      <c r="F83" s="10"/>
    </row>
    <row r="84" spans="1:6" s="1" customFormat="1" ht="12.95" customHeight="1">
      <c r="A84" s="29"/>
      <c r="F84" s="4"/>
    </row>
    <row r="85" spans="1:6" s="1" customFormat="1" ht="12.95" customHeight="1">
      <c r="A85" s="29"/>
      <c r="F85" s="4"/>
    </row>
    <row r="86" spans="1:6" ht="11.45" customHeight="1">
      <c r="A86" s="30"/>
    </row>
  </sheetData>
  <mergeCells count="68">
    <mergeCell ref="B74:C74"/>
    <mergeCell ref="B75:C75"/>
    <mergeCell ref="B68:C68"/>
    <mergeCell ref="B69:C69"/>
    <mergeCell ref="B70:C70"/>
    <mergeCell ref="B71:C71"/>
    <mergeCell ref="B72:C72"/>
    <mergeCell ref="B73:C73"/>
    <mergeCell ref="B67:C67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55:C55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43:C43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19:C19"/>
    <mergeCell ref="A7:D7"/>
    <mergeCell ref="A8:D8"/>
    <mergeCell ref="A9:D9"/>
    <mergeCell ref="B11:C11"/>
    <mergeCell ref="B12:C12"/>
    <mergeCell ref="B13:C13"/>
    <mergeCell ref="B14:C14"/>
    <mergeCell ref="B15:C15"/>
    <mergeCell ref="B16:C16"/>
    <mergeCell ref="B17:C17"/>
    <mergeCell ref="B18:C18"/>
  </mergeCells>
  <printOptions horizontalCentered="1"/>
  <pageMargins left="0.78740157480314965" right="0.39370078740157483" top="0.78740157480314965" bottom="0.78740157480314965" header="0.39370078740157483" footer="0.39370078740157483"/>
  <pageSetup scale="91" pageOrder="overThenDown" orientation="portrait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2019-04-30T06:42:52Z</dcterms:created>
  <dcterms:modified xsi:type="dcterms:W3CDTF">2020-02-11T03:46:16Z</dcterms:modified>
</cp:coreProperties>
</file>